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ofgemcloud.sharepoint.com/teams/msteams_e1ebd8_513664/Shared Documents/Distribution Flex Markets and Enablers/Condition 31E Procurement of Flexibility/Submissions/2022-23/Procurement Reports/DNOs/UKPN/"/>
    </mc:Choice>
  </mc:AlternateContent>
  <xr:revisionPtr revIDLastSave="0" documentId="8_{822EC03E-C754-4F14-935C-E0EAAFA9DC1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xample" sheetId="1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3" l="1"/>
  <c r="V3" i="13" s="1"/>
  <c r="S4" i="13"/>
  <c r="U4" i="13" s="1"/>
  <c r="W4" i="13" s="1"/>
  <c r="Y4" i="13" s="1"/>
  <c r="S5" i="13"/>
  <c r="U5" i="13" s="1"/>
  <c r="W5" i="13" s="1"/>
  <c r="Y5" i="13" s="1"/>
  <c r="S3" i="13"/>
  <c r="X3" i="13" s="1"/>
  <c r="T4" i="13"/>
  <c r="V4" i="13" s="1"/>
  <c r="T5" i="13"/>
  <c r="V5" i="13" s="1"/>
  <c r="U3" i="13" l="1"/>
  <c r="W3" i="13" s="1"/>
  <c r="Y3" i="13" s="1"/>
  <c r="X5" i="13"/>
  <c r="X4" i="13"/>
</calcChain>
</file>

<file path=xl/sharedStrings.xml><?xml version="1.0" encoding="utf-8"?>
<sst xmlns="http://schemas.openxmlformats.org/spreadsheetml/2006/main" count="62" uniqueCount="46">
  <si>
    <t>Competition Information</t>
  </si>
  <si>
    <t>Bid Details</t>
  </si>
  <si>
    <t>Bid Assessment</t>
  </si>
  <si>
    <t>Decision Details</t>
  </si>
  <si>
    <t>FSP</t>
  </si>
  <si>
    <t>Competition Zone</t>
  </si>
  <si>
    <t>Product Type</t>
  </si>
  <si>
    <t>Service Period Name</t>
  </si>
  <si>
    <t>Start Date</t>
  </si>
  <si>
    <t>End Date</t>
  </si>
  <si>
    <t>Start Time</t>
  </si>
  <si>
    <t>End Time</t>
  </si>
  <si>
    <t>Required Capacity</t>
  </si>
  <si>
    <t>Estimated no. of Dispatches</t>
  </si>
  <si>
    <t>Estimated Dispatch Duration</t>
  </si>
  <si>
    <t>Utilisation Price Cap (£/MWh)</t>
  </si>
  <si>
    <t>Availability Price Cap (£/MW/h)</t>
  </si>
  <si>
    <t>Offered Capacity (MW/MVar)</t>
  </si>
  <si>
    <t>Maximum Run Time</t>
  </si>
  <si>
    <t>Utilisation Price (£/MWh)</t>
  </si>
  <si>
    <t>Availability Price (£/MW/h)</t>
  </si>
  <si>
    <t>Run time (h)</t>
  </si>
  <si>
    <t>Availability hrs pa</t>
  </si>
  <si>
    <t>MWh</t>
  </si>
  <si>
    <t>Availability cost (£)</t>
  </si>
  <si>
    <t>Utilisation cost (£)</t>
  </si>
  <si>
    <t>Total cost (£)</t>
  </si>
  <si>
    <t>Flex zone budget (£)</t>
  </si>
  <si>
    <t>Comparable rate (£/MWh)</t>
  </si>
  <si>
    <t>Is bid required to fulfill flex volume?</t>
  </si>
  <si>
    <t>Is bid economical?</t>
  </si>
  <si>
    <t>Bid Decision</t>
  </si>
  <si>
    <t>Reason for Rejection</t>
  </si>
  <si>
    <t>FSP 1</t>
  </si>
  <si>
    <t>Medway Grid</t>
  </si>
  <si>
    <t>Secure</t>
  </si>
  <si>
    <t>Winter 2023/24</t>
  </si>
  <si>
    <t>16:00</t>
  </si>
  <si>
    <t>20:00</t>
  </si>
  <si>
    <t>Yes</t>
  </si>
  <si>
    <t>Accept</t>
  </si>
  <si>
    <t>FSP 2</t>
  </si>
  <si>
    <t>No</t>
  </si>
  <si>
    <t>Reject</t>
  </si>
  <si>
    <t>Uneconomical bid</t>
  </si>
  <si>
    <t>FSP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</si>
</sst>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$-F400]h:mm:ss\ AM/PM"/>
    <numFmt numFmtId="166" formatCode="&quot;£&quot;#,##0.00"/>
    <numFmt numFmtId="167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Lato"/>
      <family val="2"/>
    </font>
    <font>
      <b/>
      <sz val="10"/>
      <color theme="1"/>
      <name val="Lato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9" tint="0.59999389629810485"/>
        <bgColor rgb="FFBFBFBF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BFBFBF"/>
      </patternFill>
    </fill>
    <fill>
      <patternFill patternType="solid">
        <fgColor theme="9"/>
        <bgColor rgb="FFD8D8D8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165" fontId="0" fillId="0" borderId="0" xfId="0" applyNumberFormat="1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66" fontId="0" fillId="0" borderId="0" xfId="0" applyNumberFormat="1"/>
    <xf numFmtId="167" fontId="0" fillId="0" borderId="0" xfId="0" applyNumberFormat="1"/>
    <xf numFmtId="14" fontId="0" fillId="0" borderId="0" xfId="0" applyNumberFormat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4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6" borderId="9" xfId="0" applyNumberFormat="1" applyFont="1" applyFill="1" applyBorder="1" applyAlignment="1">
      <alignment horizontal="center" vertical="center" wrapText="1"/>
    </xf>
    <xf numFmtId="49" fontId="1" fillId="7" borderId="8" xfId="0" applyNumberFormat="1" applyFont="1" applyFill="1" applyBorder="1" applyAlignment="1">
      <alignment horizontal="center" vertical="center" wrapText="1"/>
    </xf>
    <xf numFmtId="0" fontId="0" fillId="5" borderId="9" xfId="0" applyFill="1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F983B-E480-4422-895D-FF2A33D3D9F7}">
  <dimension ref="A1:AC5"/>
  <sheetViews>
    <sheetView tabSelected="1" workbookViewId="0">
      <selection activeCell="I13" sqref="I13"/>
    </sheetView>
  </sheetViews>
  <sheetFormatPr defaultRowHeight="14.5" x14ac:dyDescent="0.35"/>
  <cols>
    <col min="2" max="2" width="17.453125" bestFit="1" customWidth="1"/>
    <col min="4" max="4" width="13.81640625" bestFit="1" customWidth="1"/>
    <col min="5" max="5" width="12.81640625" customWidth="1"/>
    <col min="6" max="6" width="12.54296875" customWidth="1"/>
    <col min="9" max="9" width="9.54296875" bestFit="1" customWidth="1"/>
    <col min="10" max="10" width="13.453125" bestFit="1" customWidth="1"/>
    <col min="11" max="13" width="18.1796875" customWidth="1"/>
    <col min="14" max="14" width="14.453125" customWidth="1"/>
    <col min="15" max="15" width="13.453125" customWidth="1"/>
    <col min="16" max="16" width="24.453125" bestFit="1" customWidth="1"/>
    <col min="17" max="17" width="26.1796875" bestFit="1" customWidth="1"/>
    <col min="18" max="18" width="12" bestFit="1" customWidth="1"/>
    <col min="19" max="19" width="9.81640625" customWidth="1"/>
    <col min="21" max="21" width="13" customWidth="1"/>
    <col min="25" max="27" width="13.1796875" customWidth="1"/>
    <col min="28" max="28" width="11.81640625" bestFit="1" customWidth="1"/>
    <col min="29" max="29" width="20.81640625" bestFit="1" customWidth="1"/>
  </cols>
  <sheetData>
    <row r="1" spans="1:29" ht="18" customHeight="1" x14ac:dyDescent="0.35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  <c r="N1" s="24" t="s">
        <v>1</v>
      </c>
      <c r="O1" s="25"/>
      <c r="P1" s="25"/>
      <c r="Q1" s="26"/>
      <c r="R1" s="19" t="s">
        <v>2</v>
      </c>
      <c r="S1" s="20"/>
      <c r="T1" s="20"/>
      <c r="U1" s="20"/>
      <c r="V1" s="20"/>
      <c r="W1" s="20"/>
      <c r="X1" s="20"/>
      <c r="Y1" s="20"/>
      <c r="Z1" s="20"/>
      <c r="AA1" s="21"/>
      <c r="AB1" s="22" t="s">
        <v>3</v>
      </c>
      <c r="AC1" s="23"/>
    </row>
    <row r="2" spans="1:29" s="16" customFormat="1" ht="83.15" customHeight="1" x14ac:dyDescent="0.3">
      <c r="A2" s="8" t="s">
        <v>4</v>
      </c>
      <c r="B2" s="9" t="s">
        <v>5</v>
      </c>
      <c r="C2" s="9" t="s">
        <v>6</v>
      </c>
      <c r="D2" s="9" t="s">
        <v>7</v>
      </c>
      <c r="E2" s="9" t="s">
        <v>8</v>
      </c>
      <c r="F2" s="9" t="s">
        <v>9</v>
      </c>
      <c r="G2" s="9" t="s">
        <v>10</v>
      </c>
      <c r="H2" s="9" t="s">
        <v>11</v>
      </c>
      <c r="I2" s="9" t="s">
        <v>12</v>
      </c>
      <c r="J2" s="9" t="s">
        <v>13</v>
      </c>
      <c r="K2" s="9" t="s">
        <v>14</v>
      </c>
      <c r="L2" s="9" t="s">
        <v>15</v>
      </c>
      <c r="M2" s="10" t="s">
        <v>16</v>
      </c>
      <c r="N2" s="11" t="s">
        <v>17</v>
      </c>
      <c r="O2" s="12" t="s">
        <v>18</v>
      </c>
      <c r="P2" s="17" t="s">
        <v>19</v>
      </c>
      <c r="Q2" s="18" t="s">
        <v>20</v>
      </c>
      <c r="R2" s="15" t="s">
        <v>21</v>
      </c>
      <c r="S2" s="13" t="s">
        <v>22</v>
      </c>
      <c r="T2" s="13" t="s">
        <v>23</v>
      </c>
      <c r="U2" s="13" t="s">
        <v>24</v>
      </c>
      <c r="V2" s="13" t="s">
        <v>25</v>
      </c>
      <c r="W2" s="13" t="s">
        <v>26</v>
      </c>
      <c r="X2" s="13" t="s">
        <v>27</v>
      </c>
      <c r="Y2" s="13" t="s">
        <v>28</v>
      </c>
      <c r="Z2" s="13" t="s">
        <v>29</v>
      </c>
      <c r="AA2" s="14" t="s">
        <v>30</v>
      </c>
      <c r="AB2" s="15" t="s">
        <v>31</v>
      </c>
      <c r="AC2" s="14" t="s">
        <v>32</v>
      </c>
    </row>
    <row r="3" spans="1:29" x14ac:dyDescent="0.35">
      <c r="A3" t="s">
        <v>33</v>
      </c>
      <c r="B3" t="s">
        <v>34</v>
      </c>
      <c r="C3" t="s">
        <v>35</v>
      </c>
      <c r="D3" t="s">
        <v>36</v>
      </c>
      <c r="E3" s="7">
        <v>45231</v>
      </c>
      <c r="F3" s="7">
        <v>45382</v>
      </c>
      <c r="G3" t="s">
        <v>37</v>
      </c>
      <c r="H3" t="s">
        <v>38</v>
      </c>
      <c r="I3">
        <v>0.62</v>
      </c>
      <c r="J3">
        <v>20</v>
      </c>
      <c r="K3" s="1">
        <v>0.16874999999999998</v>
      </c>
      <c r="L3">
        <v>50</v>
      </c>
      <c r="M3">
        <v>10</v>
      </c>
      <c r="N3">
        <v>0.62</v>
      </c>
      <c r="O3" s="1">
        <v>0.16666666666666666</v>
      </c>
      <c r="P3">
        <v>50</v>
      </c>
      <c r="Q3">
        <v>10</v>
      </c>
      <c r="R3" s="3">
        <v>4</v>
      </c>
      <c r="S3" s="2">
        <f>(H3-G3)*24*NETWORKDAYS(E3,F3)</f>
        <v>432.00000000000017</v>
      </c>
      <c r="T3" s="4">
        <f>N3*R3*J3</f>
        <v>49.6</v>
      </c>
      <c r="U3" s="5">
        <f>S3*Q3*N3</f>
        <v>2678.400000000001</v>
      </c>
      <c r="V3" s="5">
        <f>T3*P3</f>
        <v>2480</v>
      </c>
      <c r="W3" s="5">
        <f>SUM(U3:V3)</f>
        <v>5158.4000000000015</v>
      </c>
      <c r="X3" s="5">
        <f>I3*S3*M3+I3*(K3*24)*J3*L3</f>
        <v>5189.4000000000005</v>
      </c>
      <c r="Y3" s="6">
        <f>W3/(R3*N3)</f>
        <v>2080.0000000000005</v>
      </c>
      <c r="Z3" s="6" t="s">
        <v>39</v>
      </c>
      <c r="AA3" s="6" t="s">
        <v>39</v>
      </c>
      <c r="AB3" t="s">
        <v>40</v>
      </c>
    </row>
    <row r="4" spans="1:29" x14ac:dyDescent="0.35">
      <c r="A4" t="s">
        <v>41</v>
      </c>
      <c r="B4" t="s">
        <v>34</v>
      </c>
      <c r="C4" t="s">
        <v>35</v>
      </c>
      <c r="D4" t="s">
        <v>36</v>
      </c>
      <c r="E4" s="7">
        <v>45231</v>
      </c>
      <c r="F4" s="7">
        <v>45382</v>
      </c>
      <c r="G4" t="s">
        <v>37</v>
      </c>
      <c r="H4" t="s">
        <v>38</v>
      </c>
      <c r="I4">
        <v>0.62</v>
      </c>
      <c r="J4">
        <v>20</v>
      </c>
      <c r="K4" s="1">
        <v>0.16874999999999998</v>
      </c>
      <c r="L4">
        <v>50</v>
      </c>
      <c r="M4">
        <v>10</v>
      </c>
      <c r="N4">
        <v>0.01</v>
      </c>
      <c r="O4" s="1">
        <v>0.16666666666666666</v>
      </c>
      <c r="P4">
        <v>700</v>
      </c>
      <c r="Q4">
        <v>140</v>
      </c>
      <c r="R4" s="3">
        <v>4</v>
      </c>
      <c r="S4" s="2">
        <f>(H4-G4)*24*NETWORKDAYS(E4,F4)</f>
        <v>432.00000000000017</v>
      </c>
      <c r="T4" s="4">
        <f>N4*R4*J4</f>
        <v>0.8</v>
      </c>
      <c r="U4" s="5">
        <f>S4*Q4*N4</f>
        <v>604.80000000000018</v>
      </c>
      <c r="V4" s="5">
        <f>T4*P4</f>
        <v>560</v>
      </c>
      <c r="W4" s="5">
        <f t="shared" ref="W4:W5" si="0">SUM(U4:V4)</f>
        <v>1164.8000000000002</v>
      </c>
      <c r="X4" s="5">
        <f>I4*S4*M4+I4*(K4*24)*J4*L4</f>
        <v>5189.4000000000005</v>
      </c>
      <c r="Y4" s="6">
        <f>W4/(R4*N4)</f>
        <v>29120.000000000004</v>
      </c>
      <c r="Z4" s="6" t="s">
        <v>42</v>
      </c>
      <c r="AA4" s="6" t="s">
        <v>42</v>
      </c>
      <c r="AB4" t="s">
        <v>43</v>
      </c>
      <c r="AC4" t="s">
        <v>44</v>
      </c>
    </row>
    <row r="5" spans="1:29" x14ac:dyDescent="0.35">
      <c r="A5" t="s">
        <v>45</v>
      </c>
      <c r="B5" t="s">
        <v>34</v>
      </c>
      <c r="C5" t="s">
        <v>35</v>
      </c>
      <c r="D5" t="s">
        <v>36</v>
      </c>
      <c r="E5" s="7">
        <v>45231</v>
      </c>
      <c r="F5" s="7">
        <v>45382</v>
      </c>
      <c r="G5" t="s">
        <v>37</v>
      </c>
      <c r="H5" t="s">
        <v>38</v>
      </c>
      <c r="I5">
        <v>0.62</v>
      </c>
      <c r="J5">
        <v>20</v>
      </c>
      <c r="K5" s="1">
        <v>0.16874999999999998</v>
      </c>
      <c r="L5">
        <v>50</v>
      </c>
      <c r="M5">
        <v>10</v>
      </c>
      <c r="N5">
        <v>2.2499999999999999E-2</v>
      </c>
      <c r="O5" s="1">
        <v>4.1666666666666664E-2</v>
      </c>
      <c r="P5">
        <v>600</v>
      </c>
      <c r="Q5">
        <v>300</v>
      </c>
      <c r="R5" s="3">
        <v>1</v>
      </c>
      <c r="S5" s="2">
        <f>(H5-G5)*24*NETWORKDAYS(E5,F5)</f>
        <v>432.00000000000017</v>
      </c>
      <c r="T5" s="4">
        <f>N5*R5*J5</f>
        <v>0.44999999999999996</v>
      </c>
      <c r="U5" s="5">
        <f>S5*Q5*N5</f>
        <v>2916.0000000000014</v>
      </c>
      <c r="V5" s="5">
        <f>T5*P5</f>
        <v>270</v>
      </c>
      <c r="W5" s="5">
        <f t="shared" si="0"/>
        <v>3186.0000000000014</v>
      </c>
      <c r="X5" s="5">
        <f>I5*S5*M5+I5*(K5*24)*J5*L5</f>
        <v>5189.4000000000005</v>
      </c>
      <c r="Y5" s="6">
        <f>W5/(R5*N5)</f>
        <v>141600.00000000006</v>
      </c>
      <c r="Z5" s="6" t="s">
        <v>42</v>
      </c>
      <c r="AA5" s="6" t="s">
        <v>42</v>
      </c>
      <c r="AB5" t="s">
        <v>43</v>
      </c>
      <c r="AC5" t="s">
        <v>44</v>
      </c>
    </row>
  </sheetData>
  <mergeCells count="4">
    <mergeCell ref="R1:AA1"/>
    <mergeCell ref="AB1:AC1"/>
    <mergeCell ref="N1:Q1"/>
    <mergeCell ref="A1:M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E065B7855A9B4283F84E95FF96397A" ma:contentTypeVersion="5" ma:contentTypeDescription="Create a new document." ma:contentTypeScope="" ma:versionID="d4ab4a15951d28e612da4d4c485b12af">
  <xsd:schema xmlns:xsd="http://www.w3.org/2001/XMLSchema" xmlns:xs="http://www.w3.org/2001/XMLSchema" xmlns:p="http://schemas.microsoft.com/office/2006/metadata/properties" xmlns:ns1="http://schemas.microsoft.com/sharepoint/v3" xmlns:ns2="4e98cc37-867e-4df5-9770-6ba7bacb8dab" targetNamespace="http://schemas.microsoft.com/office/2006/metadata/properties" ma:root="true" ma:fieldsID="36ebe3caf54b8f7cbe1dc5bb8e47db13" ns1:_="" ns2:_="">
    <xsd:import namespace="http://schemas.microsoft.com/sharepoint/v3"/>
    <xsd:import namespace="4e98cc37-867e-4df5-9770-6ba7bacb8d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8cc37-867e-4df5-9770-6ba7bacb8d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93BC63-078C-4B89-ACEE-C4377E5E0C2A}">
  <ds:schemaRefs>
    <ds:schemaRef ds:uri="http://schemas.microsoft.com/office/2006/metadata/properties"/>
    <ds:schemaRef ds:uri="http://schemas.microsoft.com/office/infopath/2007/PartnerControls"/>
    <ds:schemaRef ds:uri="eace8c23-81a7-4721-aab9-a100113b7160"/>
  </ds:schemaRefs>
</ds:datastoreItem>
</file>

<file path=customXml/itemProps2.xml><?xml version="1.0" encoding="utf-8"?>
<ds:datastoreItem xmlns:ds="http://schemas.openxmlformats.org/officeDocument/2006/customXml" ds:itemID="{DD049277-F637-441B-A59B-74EC228167C0}"/>
</file>

<file path=customXml/itemProps3.xml><?xml version="1.0" encoding="utf-8"?>
<ds:datastoreItem xmlns:ds="http://schemas.openxmlformats.org/officeDocument/2006/customXml" ds:itemID="{5E3F3B36-F090-4F08-B571-A1AB5B526F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Rahim, Zahin</dc:creator>
  <cp:keywords/>
  <dc:description/>
  <cp:lastModifiedBy>Euan Dickson</cp:lastModifiedBy>
  <cp:revision/>
  <dcterms:created xsi:type="dcterms:W3CDTF">2021-06-24T13:54:16Z</dcterms:created>
  <dcterms:modified xsi:type="dcterms:W3CDTF">2023-05-03T09:39:50Z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4fe2fa2-8093-4776-8a20-2d25f8c7acf2_Enabled">
    <vt:lpwstr>true</vt:lpwstr>
  </property>
  <property fmtid="{D5CDD505-2E9C-101B-9397-08002B2CF9AE}" pid="3" name="MSIP_Label_24fe2fa2-8093-4776-8a20-2d25f8c7acf2_SetDate">
    <vt:lpwstr>2023-04-13T08:46:08Z</vt:lpwstr>
  </property>
  <property fmtid="{D5CDD505-2E9C-101B-9397-08002B2CF9AE}" pid="4" name="MSIP_Label_24fe2fa2-8093-4776-8a20-2d25f8c7acf2_Method">
    <vt:lpwstr>Standard</vt:lpwstr>
  </property>
  <property fmtid="{D5CDD505-2E9C-101B-9397-08002B2CF9AE}" pid="5" name="MSIP_Label_24fe2fa2-8093-4776-8a20-2d25f8c7acf2_Name">
    <vt:lpwstr>Internal</vt:lpwstr>
  </property>
  <property fmtid="{D5CDD505-2E9C-101B-9397-08002B2CF9AE}" pid="6" name="MSIP_Label_24fe2fa2-8093-4776-8a20-2d25f8c7acf2_SiteId">
    <vt:lpwstr>887a239c-e092-45fe-92c8-d902c3681567</vt:lpwstr>
  </property>
  <property fmtid="{D5CDD505-2E9C-101B-9397-08002B2CF9AE}" pid="7" name="MSIP_Label_24fe2fa2-8093-4776-8a20-2d25f8c7acf2_ActionId">
    <vt:lpwstr>fa2f7e32-4e29-4b76-bc2f-124f02bedd6b</vt:lpwstr>
  </property>
  <property fmtid="{D5CDD505-2E9C-101B-9397-08002B2CF9AE}" pid="8" name="MSIP_Label_24fe2fa2-8093-4776-8a20-2d25f8c7acf2_ContentBits">
    <vt:lpwstr>0</vt:lpwstr>
  </property>
  <property fmtid="{D5CDD505-2E9C-101B-9397-08002B2CF9AE}" pid="9" name="ContentTypeId">
    <vt:lpwstr>0x01010057E065B7855A9B4283F84E95FF96397A</vt:lpwstr>
  </property>
  <property fmtid="{D5CDD505-2E9C-101B-9397-08002B2CF9AE}" pid="10" name="Order">
    <vt:r8>224300</vt:r8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_SourceUrl">
    <vt:lpwstr/>
  </property>
  <property fmtid="{D5CDD505-2E9C-101B-9397-08002B2CF9AE}" pid="14" name="_SharedFileIndex">
    <vt:lpwstr/>
  </property>
  <property fmtid="{D5CDD505-2E9C-101B-9397-08002B2CF9AE}" pid="15" name="ComplianceAssetId">
    <vt:lpwstr/>
  </property>
  <property fmtid="{D5CDD505-2E9C-101B-9397-08002B2CF9AE}" pid="16" name="TemplateUrl">
    <vt:lpwstr/>
  </property>
  <property fmtid="{D5CDD505-2E9C-101B-9397-08002B2CF9AE}" pid="17" name="_ExtendedDescription">
    <vt:lpwstr/>
  </property>
  <property fmtid="{D5CDD505-2E9C-101B-9397-08002B2CF9AE}" pid="18" name="TriggerFlowInfo">
    <vt:lpwstr/>
  </property>
</Properties>
</file>